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90" activeTab="0"/>
  </bookViews>
  <sheets>
    <sheet name="表" sheetId="1" r:id="rId1"/>
  </sheets>
  <definedNames/>
  <calcPr fullCalcOnLoad="1"/>
</workbook>
</file>

<file path=xl/sharedStrings.xml><?xml version="1.0" encoding="utf-8"?>
<sst xmlns="http://schemas.openxmlformats.org/spreadsheetml/2006/main" count="102" uniqueCount="18">
  <si>
    <t>附件1：某部队幼儿园招聘园长、副园长等教辅管理人员入围面试人员名单</t>
  </si>
  <si>
    <t>序号</t>
  </si>
  <si>
    <t>报考岗位</t>
  </si>
  <si>
    <t>姓名</t>
  </si>
  <si>
    <t>性别</t>
  </si>
  <si>
    <t>出生年月</t>
  </si>
  <si>
    <t>面试时间</t>
  </si>
  <si>
    <t>备注</t>
  </si>
  <si>
    <t>0101_园长</t>
  </si>
  <si>
    <t>面试时间：2022年5月14日（周六）上午8:30开始（8点20分停止入场，逾期视为自动放弃）</t>
  </si>
  <si>
    <t>0102_教学副园长</t>
  </si>
  <si>
    <t>0103_后勤副园长</t>
  </si>
  <si>
    <t>0104_园长助理</t>
  </si>
  <si>
    <t>0107_保教干事</t>
  </si>
  <si>
    <t>0108_后勤助理</t>
  </si>
  <si>
    <t>0105_财务助理（会计）</t>
  </si>
  <si>
    <t>笔试时间：2022年5月15日（周日）上午8:30开始（8点30分停止入场，逾期视为自动放弃）</t>
  </si>
  <si>
    <t>0106_出纳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</si>
</sst>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3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0" fillId="0" borderId="9" xfId="0" applyFont="1" applyBorder="1" applyAlignment="1">
      <alignment horizontal="center" vertical="center" wrapText="1"/>
    </xf>
    <xf numFmtId="0" fontId="40" fillId="0" borderId="9" xfId="0" applyFont="1" applyBorder="1" applyAlignment="1">
      <alignment horizontal="center" vertical="center" wrapText="1"/>
    </xf>
    <xf numFmtId="0" fontId="37" fillId="0" borderId="9" xfId="0" applyFont="1" applyBorder="1" applyAlignment="1">
      <alignment horizontal="center" vertical="center" wrapText="1"/>
    </xf>
    <xf numFmtId="0" fontId="37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4"/>
  <sheetViews>
    <sheetView tabSelected="1" workbookViewId="0" topLeftCell="A61">
      <selection activeCell="F63" sqref="F63:F94"/>
    </sheetView>
  </sheetViews>
  <sheetFormatPr defaultColWidth="9.00390625" defaultRowHeight="15"/>
  <cols>
    <col min="1" max="1" width="9.00390625" style="2" customWidth="1"/>
    <col min="2" max="2" width="23.421875" style="2" customWidth="1"/>
    <col min="3" max="3" width="13.28125" style="2" customWidth="1"/>
    <col min="4" max="4" width="9.00390625" style="2" customWidth="1"/>
    <col min="5" max="5" width="17.140625" style="2" customWidth="1"/>
    <col min="6" max="6" width="11.421875" style="2" customWidth="1"/>
    <col min="7" max="7" width="14.00390625" style="2" customWidth="1"/>
    <col min="8" max="16384" width="9.00390625" style="2" customWidth="1"/>
  </cols>
  <sheetData>
    <row r="1" spans="1:7" ht="20.25">
      <c r="A1" s="3" t="s">
        <v>0</v>
      </c>
      <c r="B1" s="4"/>
      <c r="C1" s="4"/>
      <c r="D1" s="4"/>
      <c r="E1" s="4"/>
      <c r="F1" s="4"/>
      <c r="G1" s="4"/>
    </row>
    <row r="2" spans="1:7" s="1" customFormat="1" ht="13.5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</row>
    <row r="3" spans="1:7" ht="13.5">
      <c r="A3" s="7">
        <v>1</v>
      </c>
      <c r="B3" s="7" t="s">
        <v>8</v>
      </c>
      <c r="C3" s="7" t="str">
        <f>"赵飞飞"</f>
        <v>赵飞飞</v>
      </c>
      <c r="D3" s="7" t="str">
        <f>"女"</f>
        <v>女</v>
      </c>
      <c r="E3" s="7" t="str">
        <f>"1985-10-30"</f>
        <v>1985-10-30</v>
      </c>
      <c r="F3" s="8" t="s">
        <v>9</v>
      </c>
      <c r="G3" s="7"/>
    </row>
    <row r="4" spans="1:7" ht="13.5">
      <c r="A4" s="7">
        <v>2</v>
      </c>
      <c r="B4" s="7" t="s">
        <v>10</v>
      </c>
      <c r="C4" s="7" t="str">
        <f>"陈娇丹"</f>
        <v>陈娇丹</v>
      </c>
      <c r="D4" s="7" t="str">
        <f>"女"</f>
        <v>女</v>
      </c>
      <c r="E4" s="7" t="str">
        <f>"1983-09-14"</f>
        <v>1983-09-14</v>
      </c>
      <c r="F4" s="9"/>
      <c r="G4" s="7"/>
    </row>
    <row r="5" spans="1:7" ht="13.5">
      <c r="A5" s="7">
        <v>3</v>
      </c>
      <c r="B5" s="7" t="s">
        <v>10</v>
      </c>
      <c r="C5" s="7" t="str">
        <f>"林海珊"</f>
        <v>林海珊</v>
      </c>
      <c r="D5" s="7" t="str">
        <f>"女"</f>
        <v>女</v>
      </c>
      <c r="E5" s="7" t="str">
        <f>"1984-06-01"</f>
        <v>1984-06-01</v>
      </c>
      <c r="F5" s="9"/>
      <c r="G5" s="7"/>
    </row>
    <row r="6" spans="1:7" ht="13.5">
      <c r="A6" s="7">
        <v>4</v>
      </c>
      <c r="B6" s="7" t="s">
        <v>10</v>
      </c>
      <c r="C6" s="7" t="str">
        <f>"黄垂美"</f>
        <v>黄垂美</v>
      </c>
      <c r="D6" s="7" t="str">
        <f>"女"</f>
        <v>女</v>
      </c>
      <c r="E6" s="7" t="str">
        <f>"1983-08-10"</f>
        <v>1983-08-10</v>
      </c>
      <c r="F6" s="9"/>
      <c r="G6" s="7"/>
    </row>
    <row r="7" spans="1:7" ht="13.5">
      <c r="A7" s="7">
        <v>5</v>
      </c>
      <c r="B7" s="7" t="s">
        <v>11</v>
      </c>
      <c r="C7" s="7" t="str">
        <f>"罗方"</f>
        <v>罗方</v>
      </c>
      <c r="D7" s="7" t="str">
        <f>"女"</f>
        <v>女</v>
      </c>
      <c r="E7" s="7" t="str">
        <f>"1986-08-07"</f>
        <v>1986-08-07</v>
      </c>
      <c r="F7" s="9"/>
      <c r="G7" s="7"/>
    </row>
    <row r="8" spans="1:7" ht="13.5">
      <c r="A8" s="7">
        <v>6</v>
      </c>
      <c r="B8" s="7" t="s">
        <v>11</v>
      </c>
      <c r="C8" s="7" t="str">
        <f>"吴翔峰"</f>
        <v>吴翔峰</v>
      </c>
      <c r="D8" s="7" t="str">
        <f>"男"</f>
        <v>男</v>
      </c>
      <c r="E8" s="7" t="str">
        <f>"1992-02-18"</f>
        <v>1992-02-18</v>
      </c>
      <c r="F8" s="9"/>
      <c r="G8" s="7"/>
    </row>
    <row r="9" spans="1:7" ht="13.5">
      <c r="A9" s="7">
        <v>7</v>
      </c>
      <c r="B9" s="7" t="s">
        <v>11</v>
      </c>
      <c r="C9" s="7" t="str">
        <f>"郝国民"</f>
        <v>郝国民</v>
      </c>
      <c r="D9" s="7" t="str">
        <f>"男"</f>
        <v>男</v>
      </c>
      <c r="E9" s="7" t="str">
        <f>"1985-11-18"</f>
        <v>1985-11-18</v>
      </c>
      <c r="F9" s="9"/>
      <c r="G9" s="7"/>
    </row>
    <row r="10" spans="1:7" ht="13.5">
      <c r="A10" s="7">
        <v>8</v>
      </c>
      <c r="B10" s="7" t="s">
        <v>11</v>
      </c>
      <c r="C10" s="7" t="str">
        <f>"贺婕"</f>
        <v>贺婕</v>
      </c>
      <c r="D10" s="7" t="str">
        <f aca="true" t="shared" si="0" ref="D10:D16">"女"</f>
        <v>女</v>
      </c>
      <c r="E10" s="7" t="str">
        <f>"1982-05-07"</f>
        <v>1982-05-07</v>
      </c>
      <c r="F10" s="9"/>
      <c r="G10" s="7"/>
    </row>
    <row r="11" spans="1:7" ht="13.5">
      <c r="A11" s="7">
        <v>9</v>
      </c>
      <c r="B11" s="7" t="s">
        <v>11</v>
      </c>
      <c r="C11" s="7" t="str">
        <f>"符淑霞"</f>
        <v>符淑霞</v>
      </c>
      <c r="D11" s="7" t="str">
        <f t="shared" si="0"/>
        <v>女</v>
      </c>
      <c r="E11" s="7" t="str">
        <f>"1989-12-15"</f>
        <v>1989-12-15</v>
      </c>
      <c r="F11" s="9"/>
      <c r="G11" s="7"/>
    </row>
    <row r="12" spans="1:7" ht="13.5">
      <c r="A12" s="7">
        <v>10</v>
      </c>
      <c r="B12" s="7" t="s">
        <v>12</v>
      </c>
      <c r="C12" s="7" t="str">
        <f>"李杨洁"</f>
        <v>李杨洁</v>
      </c>
      <c r="D12" s="7" t="str">
        <f t="shared" si="0"/>
        <v>女</v>
      </c>
      <c r="E12" s="7" t="str">
        <f>"1997-05-15"</f>
        <v>1997-05-15</v>
      </c>
      <c r="F12" s="9"/>
      <c r="G12" s="7"/>
    </row>
    <row r="13" spans="1:7" ht="13.5">
      <c r="A13" s="7">
        <v>11</v>
      </c>
      <c r="B13" s="7" t="s">
        <v>12</v>
      </c>
      <c r="C13" s="7" t="str">
        <f>"杜世文"</f>
        <v>杜世文</v>
      </c>
      <c r="D13" s="7" t="str">
        <f t="shared" si="0"/>
        <v>女</v>
      </c>
      <c r="E13" s="7" t="str">
        <f>"1994-04-20"</f>
        <v>1994-04-20</v>
      </c>
      <c r="F13" s="9"/>
      <c r="G13" s="7"/>
    </row>
    <row r="14" spans="1:7" ht="13.5">
      <c r="A14" s="7">
        <v>12</v>
      </c>
      <c r="B14" s="7" t="s">
        <v>12</v>
      </c>
      <c r="C14" s="7" t="str">
        <f>"王佳慧"</f>
        <v>王佳慧</v>
      </c>
      <c r="D14" s="7" t="str">
        <f t="shared" si="0"/>
        <v>女</v>
      </c>
      <c r="E14" s="7" t="str">
        <f>"1995-10-26"</f>
        <v>1995-10-26</v>
      </c>
      <c r="F14" s="9"/>
      <c r="G14" s="7"/>
    </row>
    <row r="15" spans="1:7" ht="13.5">
      <c r="A15" s="7">
        <v>13</v>
      </c>
      <c r="B15" s="7" t="s">
        <v>12</v>
      </c>
      <c r="C15" s="7" t="str">
        <f>"万利"</f>
        <v>万利</v>
      </c>
      <c r="D15" s="7" t="str">
        <f t="shared" si="0"/>
        <v>女</v>
      </c>
      <c r="E15" s="7" t="str">
        <f>"1992-12-20"</f>
        <v>1992-12-20</v>
      </c>
      <c r="F15" s="9"/>
      <c r="G15" s="7"/>
    </row>
    <row r="16" spans="1:7" ht="13.5">
      <c r="A16" s="7">
        <v>14</v>
      </c>
      <c r="B16" s="7" t="s">
        <v>12</v>
      </c>
      <c r="C16" s="7" t="str">
        <f>"谭琳萱"</f>
        <v>谭琳萱</v>
      </c>
      <c r="D16" s="7" t="str">
        <f t="shared" si="0"/>
        <v>女</v>
      </c>
      <c r="E16" s="7" t="str">
        <f>"1996-05-21"</f>
        <v>1996-05-21</v>
      </c>
      <c r="F16" s="9"/>
      <c r="G16" s="7"/>
    </row>
    <row r="17" spans="1:7" ht="13.5">
      <c r="A17" s="7">
        <v>15</v>
      </c>
      <c r="B17" s="7" t="s">
        <v>12</v>
      </c>
      <c r="C17" s="7" t="str">
        <f>"陈海强"</f>
        <v>陈海强</v>
      </c>
      <c r="D17" s="7" t="str">
        <f>"男"</f>
        <v>男</v>
      </c>
      <c r="E17" s="7" t="str">
        <f>"1996-04-02"</f>
        <v>1996-04-02</v>
      </c>
      <c r="F17" s="9"/>
      <c r="G17" s="7"/>
    </row>
    <row r="18" spans="1:7" ht="13.5">
      <c r="A18" s="7">
        <v>16</v>
      </c>
      <c r="B18" s="7" t="s">
        <v>12</v>
      </c>
      <c r="C18" s="7" t="str">
        <f>"何雯"</f>
        <v>何雯</v>
      </c>
      <c r="D18" s="7" t="str">
        <f aca="true" t="shared" si="1" ref="D18:D50">"女"</f>
        <v>女</v>
      </c>
      <c r="E18" s="7" t="str">
        <f>"1995-02-14"</f>
        <v>1995-02-14</v>
      </c>
      <c r="F18" s="9"/>
      <c r="G18" s="7"/>
    </row>
    <row r="19" spans="1:7" ht="13.5">
      <c r="A19" s="7">
        <v>17</v>
      </c>
      <c r="B19" s="7" t="s">
        <v>12</v>
      </c>
      <c r="C19" s="7" t="str">
        <f>"王香靓"</f>
        <v>王香靓</v>
      </c>
      <c r="D19" s="7" t="str">
        <f t="shared" si="1"/>
        <v>女</v>
      </c>
      <c r="E19" s="7" t="str">
        <f>"1996-08-16"</f>
        <v>1996-08-16</v>
      </c>
      <c r="F19" s="9"/>
      <c r="G19" s="7"/>
    </row>
    <row r="20" spans="1:7" ht="13.5">
      <c r="A20" s="7">
        <v>18</v>
      </c>
      <c r="B20" s="7" t="s">
        <v>12</v>
      </c>
      <c r="C20" s="7" t="str">
        <f>"蓝燕"</f>
        <v>蓝燕</v>
      </c>
      <c r="D20" s="7" t="str">
        <f t="shared" si="1"/>
        <v>女</v>
      </c>
      <c r="E20" s="7" t="str">
        <f>"1993-07-19"</f>
        <v>1993-07-19</v>
      </c>
      <c r="F20" s="9"/>
      <c r="G20" s="7"/>
    </row>
    <row r="21" spans="1:7" ht="13.5">
      <c r="A21" s="7">
        <v>19</v>
      </c>
      <c r="B21" s="7" t="s">
        <v>12</v>
      </c>
      <c r="C21" s="7" t="str">
        <f>"李晓玲"</f>
        <v>李晓玲</v>
      </c>
      <c r="D21" s="7" t="str">
        <f t="shared" si="1"/>
        <v>女</v>
      </c>
      <c r="E21" s="7" t="str">
        <f>"1996-11-02"</f>
        <v>1996-11-02</v>
      </c>
      <c r="F21" s="9"/>
      <c r="G21" s="7"/>
    </row>
    <row r="22" spans="1:7" ht="13.5">
      <c r="A22" s="7">
        <v>20</v>
      </c>
      <c r="B22" s="7" t="s">
        <v>12</v>
      </c>
      <c r="C22" s="7" t="str">
        <f>"王薇"</f>
        <v>王薇</v>
      </c>
      <c r="D22" s="7" t="str">
        <f t="shared" si="1"/>
        <v>女</v>
      </c>
      <c r="E22" s="7" t="str">
        <f>"1996-01-22"</f>
        <v>1996-01-22</v>
      </c>
      <c r="F22" s="9"/>
      <c r="G22" s="7"/>
    </row>
    <row r="23" spans="1:7" ht="13.5">
      <c r="A23" s="7">
        <v>21</v>
      </c>
      <c r="B23" s="7" t="s">
        <v>12</v>
      </c>
      <c r="C23" s="7" t="str">
        <f>"谢海愿"</f>
        <v>谢海愿</v>
      </c>
      <c r="D23" s="7" t="str">
        <f t="shared" si="1"/>
        <v>女</v>
      </c>
      <c r="E23" s="7" t="str">
        <f>"1995-09-30"</f>
        <v>1995-09-30</v>
      </c>
      <c r="F23" s="9"/>
      <c r="G23" s="7"/>
    </row>
    <row r="24" spans="1:7" ht="13.5">
      <c r="A24" s="7">
        <v>22</v>
      </c>
      <c r="B24" s="7" t="s">
        <v>12</v>
      </c>
      <c r="C24" s="7" t="str">
        <f>"杨扬"</f>
        <v>杨扬</v>
      </c>
      <c r="D24" s="7" t="str">
        <f t="shared" si="1"/>
        <v>女</v>
      </c>
      <c r="E24" s="7" t="str">
        <f>"1990-05-24"</f>
        <v>1990-05-24</v>
      </c>
      <c r="F24" s="9"/>
      <c r="G24" s="7"/>
    </row>
    <row r="25" spans="1:7" ht="13.5">
      <c r="A25" s="7">
        <v>23</v>
      </c>
      <c r="B25" s="7" t="s">
        <v>12</v>
      </c>
      <c r="C25" s="7" t="str">
        <f>"刘晓帆"</f>
        <v>刘晓帆</v>
      </c>
      <c r="D25" s="7" t="str">
        <f t="shared" si="1"/>
        <v>女</v>
      </c>
      <c r="E25" s="7" t="str">
        <f>"1991-06-14"</f>
        <v>1991-06-14</v>
      </c>
      <c r="F25" s="9"/>
      <c r="G25" s="7"/>
    </row>
    <row r="26" spans="1:7" ht="13.5">
      <c r="A26" s="7">
        <v>24</v>
      </c>
      <c r="B26" s="7" t="s">
        <v>12</v>
      </c>
      <c r="C26" s="7" t="str">
        <f>"张艺文"</f>
        <v>张艺文</v>
      </c>
      <c r="D26" s="7" t="str">
        <f t="shared" si="1"/>
        <v>女</v>
      </c>
      <c r="E26" s="7" t="str">
        <f>"1997-04-07"</f>
        <v>1997-04-07</v>
      </c>
      <c r="F26" s="9"/>
      <c r="G26" s="7"/>
    </row>
    <row r="27" spans="1:7" ht="13.5">
      <c r="A27" s="7">
        <v>25</v>
      </c>
      <c r="B27" s="7" t="s">
        <v>12</v>
      </c>
      <c r="C27" s="7" t="str">
        <f>"吉财丽"</f>
        <v>吉财丽</v>
      </c>
      <c r="D27" s="7" t="str">
        <f t="shared" si="1"/>
        <v>女</v>
      </c>
      <c r="E27" s="7" t="str">
        <f>"1995-04-27"</f>
        <v>1995-04-27</v>
      </c>
      <c r="F27" s="9"/>
      <c r="G27" s="7"/>
    </row>
    <row r="28" spans="1:7" ht="13.5">
      <c r="A28" s="7">
        <v>26</v>
      </c>
      <c r="B28" s="7" t="s">
        <v>12</v>
      </c>
      <c r="C28" s="7" t="str">
        <f>"梁慧"</f>
        <v>梁慧</v>
      </c>
      <c r="D28" s="7" t="str">
        <f t="shared" si="1"/>
        <v>女</v>
      </c>
      <c r="E28" s="7" t="str">
        <f>"1998-05-05"</f>
        <v>1998-05-05</v>
      </c>
      <c r="F28" s="9"/>
      <c r="G28" s="7"/>
    </row>
    <row r="29" spans="1:7" ht="13.5">
      <c r="A29" s="7">
        <v>27</v>
      </c>
      <c r="B29" s="7" t="s">
        <v>12</v>
      </c>
      <c r="C29" s="7" t="str">
        <f>"黄海容"</f>
        <v>黄海容</v>
      </c>
      <c r="D29" s="7" t="str">
        <f t="shared" si="1"/>
        <v>女</v>
      </c>
      <c r="E29" s="7" t="str">
        <f>"1994-06-28"</f>
        <v>1994-06-28</v>
      </c>
      <c r="F29" s="9"/>
      <c r="G29" s="7"/>
    </row>
    <row r="30" spans="1:7" ht="13.5">
      <c r="A30" s="7">
        <v>28</v>
      </c>
      <c r="B30" s="7" t="s">
        <v>12</v>
      </c>
      <c r="C30" s="7" t="str">
        <f>"吴秋青"</f>
        <v>吴秋青</v>
      </c>
      <c r="D30" s="7" t="str">
        <f t="shared" si="1"/>
        <v>女</v>
      </c>
      <c r="E30" s="7" t="str">
        <f>"1985-07-15"</f>
        <v>1985-07-15</v>
      </c>
      <c r="F30" s="9"/>
      <c r="G30" s="7"/>
    </row>
    <row r="31" spans="1:7" ht="13.5">
      <c r="A31" s="7">
        <v>29</v>
      </c>
      <c r="B31" s="7" t="s">
        <v>12</v>
      </c>
      <c r="C31" s="7" t="str">
        <f>"柳乐"</f>
        <v>柳乐</v>
      </c>
      <c r="D31" s="7" t="str">
        <f t="shared" si="1"/>
        <v>女</v>
      </c>
      <c r="E31" s="7" t="str">
        <f>"1992-06-24"</f>
        <v>1992-06-24</v>
      </c>
      <c r="F31" s="9"/>
      <c r="G31" s="7"/>
    </row>
    <row r="32" spans="1:7" ht="13.5">
      <c r="A32" s="7">
        <v>30</v>
      </c>
      <c r="B32" s="7" t="s">
        <v>12</v>
      </c>
      <c r="C32" s="7" t="str">
        <f>"吴畏"</f>
        <v>吴畏</v>
      </c>
      <c r="D32" s="7" t="str">
        <f t="shared" si="1"/>
        <v>女</v>
      </c>
      <c r="E32" s="7" t="str">
        <f>"1991-06-07"</f>
        <v>1991-06-07</v>
      </c>
      <c r="F32" s="9"/>
      <c r="G32" s="7"/>
    </row>
    <row r="33" spans="1:7" ht="13.5">
      <c r="A33" s="7">
        <v>31</v>
      </c>
      <c r="B33" s="7" t="s">
        <v>12</v>
      </c>
      <c r="C33" s="7" t="str">
        <f>"谢俊"</f>
        <v>谢俊</v>
      </c>
      <c r="D33" s="7" t="str">
        <f t="shared" si="1"/>
        <v>女</v>
      </c>
      <c r="E33" s="7" t="str">
        <f>"1993-07-10"</f>
        <v>1993-07-10</v>
      </c>
      <c r="F33" s="9"/>
      <c r="G33" s="7"/>
    </row>
    <row r="34" spans="1:7" ht="13.5">
      <c r="A34" s="7">
        <v>32</v>
      </c>
      <c r="B34" s="7" t="s">
        <v>12</v>
      </c>
      <c r="C34" s="7" t="str">
        <f>"彭连琴"</f>
        <v>彭连琴</v>
      </c>
      <c r="D34" s="7" t="str">
        <f t="shared" si="1"/>
        <v>女</v>
      </c>
      <c r="E34" s="7" t="str">
        <f>"1993-10-12"</f>
        <v>1993-10-12</v>
      </c>
      <c r="F34" s="9"/>
      <c r="G34" s="7"/>
    </row>
    <row r="35" spans="1:7" ht="13.5">
      <c r="A35" s="7">
        <v>33</v>
      </c>
      <c r="B35" s="7" t="s">
        <v>13</v>
      </c>
      <c r="C35" s="7" t="str">
        <f>"库玉萍"</f>
        <v>库玉萍</v>
      </c>
      <c r="D35" s="7" t="str">
        <f t="shared" si="1"/>
        <v>女</v>
      </c>
      <c r="E35" s="7" t="str">
        <f>"1986-01-22"</f>
        <v>1986-01-22</v>
      </c>
      <c r="F35" s="9"/>
      <c r="G35" s="7"/>
    </row>
    <row r="36" spans="1:7" ht="13.5">
      <c r="A36" s="7">
        <v>34</v>
      </c>
      <c r="B36" s="7" t="s">
        <v>13</v>
      </c>
      <c r="C36" s="7" t="str">
        <f>"王精专"</f>
        <v>王精专</v>
      </c>
      <c r="D36" s="7" t="str">
        <f t="shared" si="1"/>
        <v>女</v>
      </c>
      <c r="E36" s="7" t="str">
        <f>"1993-06-27"</f>
        <v>1993-06-27</v>
      </c>
      <c r="F36" s="9"/>
      <c r="G36" s="7"/>
    </row>
    <row r="37" spans="1:7" ht="13.5">
      <c r="A37" s="7">
        <v>35</v>
      </c>
      <c r="B37" s="7" t="s">
        <v>13</v>
      </c>
      <c r="C37" s="7" t="str">
        <f>"戴飞飞"</f>
        <v>戴飞飞</v>
      </c>
      <c r="D37" s="7" t="str">
        <f t="shared" si="1"/>
        <v>女</v>
      </c>
      <c r="E37" s="7" t="str">
        <f>"1983-01-08"</f>
        <v>1983-01-08</v>
      </c>
      <c r="F37" s="9"/>
      <c r="G37" s="7"/>
    </row>
    <row r="38" spans="1:7" ht="13.5">
      <c r="A38" s="7">
        <v>36</v>
      </c>
      <c r="B38" s="7" t="s">
        <v>13</v>
      </c>
      <c r="C38" s="7" t="str">
        <f>"颜丽丽"</f>
        <v>颜丽丽</v>
      </c>
      <c r="D38" s="7" t="str">
        <f t="shared" si="1"/>
        <v>女</v>
      </c>
      <c r="E38" s="7" t="str">
        <f>"1987-03-02"</f>
        <v>1987-03-02</v>
      </c>
      <c r="F38" s="9"/>
      <c r="G38" s="7"/>
    </row>
    <row r="39" spans="1:7" ht="13.5">
      <c r="A39" s="7">
        <v>37</v>
      </c>
      <c r="B39" s="7" t="s">
        <v>13</v>
      </c>
      <c r="C39" s="7" t="str">
        <f>"许林莺"</f>
        <v>许林莺</v>
      </c>
      <c r="D39" s="7" t="str">
        <f t="shared" si="1"/>
        <v>女</v>
      </c>
      <c r="E39" s="7" t="str">
        <f>"1993-10-02"</f>
        <v>1993-10-02</v>
      </c>
      <c r="F39" s="9"/>
      <c r="G39" s="7"/>
    </row>
    <row r="40" spans="1:7" ht="13.5">
      <c r="A40" s="7">
        <v>38</v>
      </c>
      <c r="B40" s="7" t="s">
        <v>13</v>
      </c>
      <c r="C40" s="7" t="str">
        <f>"叶青"</f>
        <v>叶青</v>
      </c>
      <c r="D40" s="7" t="str">
        <f t="shared" si="1"/>
        <v>女</v>
      </c>
      <c r="E40" s="7" t="str">
        <f>"1992-05-11"</f>
        <v>1992-05-11</v>
      </c>
      <c r="F40" s="9"/>
      <c r="G40" s="7"/>
    </row>
    <row r="41" spans="1:7" ht="13.5">
      <c r="A41" s="7">
        <v>39</v>
      </c>
      <c r="B41" s="7" t="s">
        <v>14</v>
      </c>
      <c r="C41" s="7" t="str">
        <f>"董佳"</f>
        <v>董佳</v>
      </c>
      <c r="D41" s="7" t="str">
        <f t="shared" si="1"/>
        <v>女</v>
      </c>
      <c r="E41" s="7" t="str">
        <f>"1991-11-11"</f>
        <v>1991-11-11</v>
      </c>
      <c r="F41" s="9"/>
      <c r="G41" s="7"/>
    </row>
    <row r="42" spans="1:7" ht="13.5">
      <c r="A42" s="7">
        <v>40</v>
      </c>
      <c r="B42" s="7" t="s">
        <v>14</v>
      </c>
      <c r="C42" s="7" t="str">
        <f>"刘瑜"</f>
        <v>刘瑜</v>
      </c>
      <c r="D42" s="7" t="str">
        <f t="shared" si="1"/>
        <v>女</v>
      </c>
      <c r="E42" s="7" t="str">
        <f>"1989-09-24"</f>
        <v>1989-09-24</v>
      </c>
      <c r="F42" s="9"/>
      <c r="G42" s="7"/>
    </row>
    <row r="43" spans="1:7" ht="13.5">
      <c r="A43" s="7">
        <v>41</v>
      </c>
      <c r="B43" s="7" t="s">
        <v>14</v>
      </c>
      <c r="C43" s="7" t="str">
        <f>"王雯"</f>
        <v>王雯</v>
      </c>
      <c r="D43" s="7" t="str">
        <f t="shared" si="1"/>
        <v>女</v>
      </c>
      <c r="E43" s="7" t="str">
        <f>"1982-06-13"</f>
        <v>1982-06-13</v>
      </c>
      <c r="F43" s="9"/>
      <c r="G43" s="7"/>
    </row>
    <row r="44" spans="1:7" ht="13.5">
      <c r="A44" s="7">
        <v>42</v>
      </c>
      <c r="B44" s="7" t="s">
        <v>14</v>
      </c>
      <c r="C44" s="7" t="str">
        <f>"王艺洁"</f>
        <v>王艺洁</v>
      </c>
      <c r="D44" s="7" t="str">
        <f t="shared" si="1"/>
        <v>女</v>
      </c>
      <c r="E44" s="7" t="str">
        <f>"1987-10-15"</f>
        <v>1987-10-15</v>
      </c>
      <c r="F44" s="9"/>
      <c r="G44" s="7"/>
    </row>
    <row r="45" spans="1:7" ht="13.5">
      <c r="A45" s="7">
        <v>43</v>
      </c>
      <c r="B45" s="7" t="s">
        <v>14</v>
      </c>
      <c r="C45" s="7" t="str">
        <f>"张雪"</f>
        <v>张雪</v>
      </c>
      <c r="D45" s="7" t="str">
        <f t="shared" si="1"/>
        <v>女</v>
      </c>
      <c r="E45" s="7" t="str">
        <f>"1990-05-28"</f>
        <v>1990-05-28</v>
      </c>
      <c r="F45" s="9"/>
      <c r="G45" s="7"/>
    </row>
    <row r="46" spans="1:7" ht="13.5">
      <c r="A46" s="7">
        <v>44</v>
      </c>
      <c r="B46" s="7" t="s">
        <v>14</v>
      </c>
      <c r="C46" s="7" t="str">
        <f>"程方方"</f>
        <v>程方方</v>
      </c>
      <c r="D46" s="7" t="str">
        <f t="shared" si="1"/>
        <v>女</v>
      </c>
      <c r="E46" s="7" t="str">
        <f>"1991-03-24"</f>
        <v>1991-03-24</v>
      </c>
      <c r="F46" s="9"/>
      <c r="G46" s="7"/>
    </row>
    <row r="47" spans="1:7" ht="13.5">
      <c r="A47" s="7">
        <v>45</v>
      </c>
      <c r="B47" s="7" t="s">
        <v>14</v>
      </c>
      <c r="C47" s="7" t="str">
        <f>"马淑慧"</f>
        <v>马淑慧</v>
      </c>
      <c r="D47" s="7" t="str">
        <f t="shared" si="1"/>
        <v>女</v>
      </c>
      <c r="E47" s="7" t="str">
        <f>"1989-04-03"</f>
        <v>1989-04-03</v>
      </c>
      <c r="F47" s="9"/>
      <c r="G47" s="7"/>
    </row>
    <row r="48" spans="1:7" ht="13.5">
      <c r="A48" s="7">
        <v>46</v>
      </c>
      <c r="B48" s="7" t="s">
        <v>14</v>
      </c>
      <c r="C48" s="7" t="str">
        <f>"张岩"</f>
        <v>张岩</v>
      </c>
      <c r="D48" s="7" t="str">
        <f t="shared" si="1"/>
        <v>女</v>
      </c>
      <c r="E48" s="7" t="str">
        <f>"1983-06-20"</f>
        <v>1983-06-20</v>
      </c>
      <c r="F48" s="9"/>
      <c r="G48" s="7"/>
    </row>
    <row r="49" spans="1:7" ht="13.5">
      <c r="A49" s="7">
        <v>47</v>
      </c>
      <c r="B49" s="7" t="s">
        <v>14</v>
      </c>
      <c r="C49" s="7" t="str">
        <f>"陈雷"</f>
        <v>陈雷</v>
      </c>
      <c r="D49" s="7" t="str">
        <f>"男"</f>
        <v>男</v>
      </c>
      <c r="E49" s="7" t="str">
        <f>"1986-08-04"</f>
        <v>1986-08-04</v>
      </c>
      <c r="F49" s="9"/>
      <c r="G49" s="7"/>
    </row>
    <row r="50" spans="1:7" ht="13.5">
      <c r="A50" s="7">
        <v>48</v>
      </c>
      <c r="B50" s="7" t="s">
        <v>14</v>
      </c>
      <c r="C50" s="7" t="str">
        <f>"黎欣瑶"</f>
        <v>黎欣瑶</v>
      </c>
      <c r="D50" s="7" t="str">
        <f aca="true" t="shared" si="2" ref="D50:D78">"女"</f>
        <v>女</v>
      </c>
      <c r="E50" s="7" t="str">
        <f>"1991-07-01"</f>
        <v>1991-07-01</v>
      </c>
      <c r="F50" s="9"/>
      <c r="G50" s="7"/>
    </row>
    <row r="51" spans="1:7" ht="13.5">
      <c r="A51" s="7">
        <v>49</v>
      </c>
      <c r="B51" s="7" t="s">
        <v>14</v>
      </c>
      <c r="C51" s="7" t="str">
        <f>"王娟"</f>
        <v>王娟</v>
      </c>
      <c r="D51" s="7" t="str">
        <f t="shared" si="2"/>
        <v>女</v>
      </c>
      <c r="E51" s="7" t="str">
        <f>"1982-12-01"</f>
        <v>1982-12-01</v>
      </c>
      <c r="F51" s="9"/>
      <c r="G51" s="7"/>
    </row>
    <row r="52" spans="1:7" ht="13.5">
      <c r="A52" s="7">
        <v>50</v>
      </c>
      <c r="B52" s="7" t="s">
        <v>14</v>
      </c>
      <c r="C52" s="7" t="str">
        <f>"陈丽"</f>
        <v>陈丽</v>
      </c>
      <c r="D52" s="7" t="str">
        <f t="shared" si="2"/>
        <v>女</v>
      </c>
      <c r="E52" s="7" t="str">
        <f>"1986-11-11"</f>
        <v>1986-11-11</v>
      </c>
      <c r="F52" s="9"/>
      <c r="G52" s="7"/>
    </row>
    <row r="53" spans="1:7" ht="13.5">
      <c r="A53" s="7">
        <v>51</v>
      </c>
      <c r="B53" s="7" t="s">
        <v>14</v>
      </c>
      <c r="C53" s="7" t="str">
        <f>"程会敏"</f>
        <v>程会敏</v>
      </c>
      <c r="D53" s="7" t="str">
        <f t="shared" si="2"/>
        <v>女</v>
      </c>
      <c r="E53" s="7" t="str">
        <f>"1988-03-14"</f>
        <v>1988-03-14</v>
      </c>
      <c r="F53" s="9"/>
      <c r="G53" s="7"/>
    </row>
    <row r="54" spans="1:7" ht="13.5">
      <c r="A54" s="7">
        <v>52</v>
      </c>
      <c r="B54" s="7" t="s">
        <v>14</v>
      </c>
      <c r="C54" s="7" t="str">
        <f>"李宁"</f>
        <v>李宁</v>
      </c>
      <c r="D54" s="7" t="str">
        <f t="shared" si="2"/>
        <v>女</v>
      </c>
      <c r="E54" s="7" t="str">
        <f>"1985-01-28"</f>
        <v>1985-01-28</v>
      </c>
      <c r="F54" s="9"/>
      <c r="G54" s="7"/>
    </row>
    <row r="55" spans="1:7" ht="13.5">
      <c r="A55" s="7">
        <v>53</v>
      </c>
      <c r="B55" s="7" t="s">
        <v>14</v>
      </c>
      <c r="C55" s="7" t="str">
        <f>"顾君"</f>
        <v>顾君</v>
      </c>
      <c r="D55" s="7" t="str">
        <f t="shared" si="2"/>
        <v>女</v>
      </c>
      <c r="E55" s="7" t="str">
        <f>"1987-07-19"</f>
        <v>1987-07-19</v>
      </c>
      <c r="F55" s="9"/>
      <c r="G55" s="7"/>
    </row>
    <row r="56" spans="1:7" ht="13.5">
      <c r="A56" s="7">
        <v>54</v>
      </c>
      <c r="B56" s="7" t="s">
        <v>14</v>
      </c>
      <c r="C56" s="7" t="str">
        <f>"宋婉莹"</f>
        <v>宋婉莹</v>
      </c>
      <c r="D56" s="7" t="str">
        <f t="shared" si="2"/>
        <v>女</v>
      </c>
      <c r="E56" s="7" t="str">
        <f>"1989-05-17"</f>
        <v>1989-05-17</v>
      </c>
      <c r="F56" s="9"/>
      <c r="G56" s="7"/>
    </row>
    <row r="57" spans="1:7" ht="13.5">
      <c r="A57" s="7">
        <v>55</v>
      </c>
      <c r="B57" s="7" t="s">
        <v>14</v>
      </c>
      <c r="C57" s="7" t="str">
        <f>"马峥"</f>
        <v>马峥</v>
      </c>
      <c r="D57" s="7" t="str">
        <f t="shared" si="2"/>
        <v>女</v>
      </c>
      <c r="E57" s="7" t="str">
        <f>"1987-06-02"</f>
        <v>1987-06-02</v>
      </c>
      <c r="F57" s="9"/>
      <c r="G57" s="7"/>
    </row>
    <row r="58" spans="1:7" ht="13.5">
      <c r="A58" s="7">
        <v>56</v>
      </c>
      <c r="B58" s="7" t="s">
        <v>14</v>
      </c>
      <c r="C58" s="7" t="str">
        <f>"王丽诗"</f>
        <v>王丽诗</v>
      </c>
      <c r="D58" s="7" t="str">
        <f t="shared" si="2"/>
        <v>女</v>
      </c>
      <c r="E58" s="7" t="str">
        <f>"1990-09-23"</f>
        <v>1990-09-23</v>
      </c>
      <c r="F58" s="9"/>
      <c r="G58" s="7"/>
    </row>
    <row r="59" spans="1:7" ht="13.5">
      <c r="A59" s="7">
        <v>57</v>
      </c>
      <c r="B59" s="7" t="s">
        <v>14</v>
      </c>
      <c r="C59" s="7" t="str">
        <f>"崔向一"</f>
        <v>崔向一</v>
      </c>
      <c r="D59" s="7" t="str">
        <f t="shared" si="2"/>
        <v>女</v>
      </c>
      <c r="E59" s="7" t="str">
        <f>"1987-08-01"</f>
        <v>1987-08-01</v>
      </c>
      <c r="F59" s="9"/>
      <c r="G59" s="7"/>
    </row>
    <row r="60" spans="1:7" ht="13.5">
      <c r="A60" s="7">
        <v>58</v>
      </c>
      <c r="B60" s="7" t="s">
        <v>14</v>
      </c>
      <c r="C60" s="7" t="str">
        <f>"吴琼"</f>
        <v>吴琼</v>
      </c>
      <c r="D60" s="7" t="str">
        <f t="shared" si="2"/>
        <v>女</v>
      </c>
      <c r="E60" s="7" t="str">
        <f>"1989-09-24"</f>
        <v>1989-09-24</v>
      </c>
      <c r="F60" s="9"/>
      <c r="G60" s="7"/>
    </row>
    <row r="61" spans="1:7" ht="13.5">
      <c r="A61" s="7">
        <v>59</v>
      </c>
      <c r="B61" s="7" t="s">
        <v>14</v>
      </c>
      <c r="C61" s="7" t="str">
        <f>"倪丹菲"</f>
        <v>倪丹菲</v>
      </c>
      <c r="D61" s="7" t="str">
        <f t="shared" si="2"/>
        <v>女</v>
      </c>
      <c r="E61" s="7" t="str">
        <f>"1990-11-07"</f>
        <v>1990-11-07</v>
      </c>
      <c r="F61" s="9"/>
      <c r="G61" s="7"/>
    </row>
    <row r="62" spans="1:7" ht="13.5">
      <c r="A62" s="7">
        <v>60</v>
      </c>
      <c r="B62" s="7" t="s">
        <v>14</v>
      </c>
      <c r="C62" s="7" t="str">
        <f>"董艳"</f>
        <v>董艳</v>
      </c>
      <c r="D62" s="7" t="str">
        <f t="shared" si="2"/>
        <v>女</v>
      </c>
      <c r="E62" s="7" t="str">
        <f>"1983-02-28"</f>
        <v>1983-02-28</v>
      </c>
      <c r="F62" s="10"/>
      <c r="G62" s="7"/>
    </row>
    <row r="63" spans="1:7" ht="13.5">
      <c r="A63" s="7">
        <v>61</v>
      </c>
      <c r="B63" s="7" t="s">
        <v>15</v>
      </c>
      <c r="C63" s="7" t="str">
        <f>"姜百妍"</f>
        <v>姜百妍</v>
      </c>
      <c r="D63" s="7" t="str">
        <f t="shared" si="2"/>
        <v>女</v>
      </c>
      <c r="E63" s="7" t="str">
        <f>"1988-07-13"</f>
        <v>1988-07-13</v>
      </c>
      <c r="F63" s="8" t="s">
        <v>16</v>
      </c>
      <c r="G63" s="7"/>
    </row>
    <row r="64" spans="1:7" ht="13.5">
      <c r="A64" s="7">
        <v>62</v>
      </c>
      <c r="B64" s="7" t="s">
        <v>15</v>
      </c>
      <c r="C64" s="7" t="str">
        <f>"符春平"</f>
        <v>符春平</v>
      </c>
      <c r="D64" s="7" t="str">
        <f t="shared" si="2"/>
        <v>女</v>
      </c>
      <c r="E64" s="7" t="str">
        <f>"1993-03-09"</f>
        <v>1993-03-09</v>
      </c>
      <c r="F64" s="9"/>
      <c r="G64" s="7"/>
    </row>
    <row r="65" spans="1:7" ht="13.5">
      <c r="A65" s="7">
        <v>63</v>
      </c>
      <c r="B65" s="7" t="s">
        <v>15</v>
      </c>
      <c r="C65" s="7" t="str">
        <f>"张懿晨"</f>
        <v>张懿晨</v>
      </c>
      <c r="D65" s="7" t="str">
        <f t="shared" si="2"/>
        <v>女</v>
      </c>
      <c r="E65" s="7" t="str">
        <f>"1990-01-29"</f>
        <v>1990-01-29</v>
      </c>
      <c r="F65" s="9"/>
      <c r="G65" s="7"/>
    </row>
    <row r="66" spans="1:7" ht="13.5">
      <c r="A66" s="7">
        <v>64</v>
      </c>
      <c r="B66" s="7" t="s">
        <v>15</v>
      </c>
      <c r="C66" s="7" t="str">
        <f>"王丹"</f>
        <v>王丹</v>
      </c>
      <c r="D66" s="7" t="str">
        <f t="shared" si="2"/>
        <v>女</v>
      </c>
      <c r="E66" s="7" t="str">
        <f>"1984-10-25"</f>
        <v>1984-10-25</v>
      </c>
      <c r="F66" s="9"/>
      <c r="G66" s="7"/>
    </row>
    <row r="67" spans="1:7" ht="13.5">
      <c r="A67" s="7">
        <v>65</v>
      </c>
      <c r="B67" s="7" t="s">
        <v>15</v>
      </c>
      <c r="C67" s="7" t="str">
        <f>"沈丽萍"</f>
        <v>沈丽萍</v>
      </c>
      <c r="D67" s="7" t="str">
        <f t="shared" si="2"/>
        <v>女</v>
      </c>
      <c r="E67" s="7" t="str">
        <f>"1991-11-02"</f>
        <v>1991-11-02</v>
      </c>
      <c r="F67" s="9"/>
      <c r="G67" s="7"/>
    </row>
    <row r="68" spans="1:7" ht="13.5">
      <c r="A68" s="7">
        <v>66</v>
      </c>
      <c r="B68" s="7" t="s">
        <v>15</v>
      </c>
      <c r="C68" s="7" t="str">
        <f>"刘丽敏"</f>
        <v>刘丽敏</v>
      </c>
      <c r="D68" s="7" t="str">
        <f t="shared" si="2"/>
        <v>女</v>
      </c>
      <c r="E68" s="7" t="str">
        <f>"1991-08-10"</f>
        <v>1991-08-10</v>
      </c>
      <c r="F68" s="9"/>
      <c r="G68" s="7"/>
    </row>
    <row r="69" spans="1:7" ht="13.5">
      <c r="A69" s="7">
        <v>67</v>
      </c>
      <c r="B69" s="7" t="s">
        <v>15</v>
      </c>
      <c r="C69" s="7" t="str">
        <f>"尹文君"</f>
        <v>尹文君</v>
      </c>
      <c r="D69" s="7" t="str">
        <f t="shared" si="2"/>
        <v>女</v>
      </c>
      <c r="E69" s="7" t="str">
        <f>"1995-06-02"</f>
        <v>1995-06-02</v>
      </c>
      <c r="F69" s="9"/>
      <c r="G69" s="7"/>
    </row>
    <row r="70" spans="1:7" ht="13.5">
      <c r="A70" s="7">
        <v>68</v>
      </c>
      <c r="B70" s="7" t="s">
        <v>15</v>
      </c>
      <c r="C70" s="7" t="str">
        <f>"韩莉"</f>
        <v>韩莉</v>
      </c>
      <c r="D70" s="7" t="str">
        <f t="shared" si="2"/>
        <v>女</v>
      </c>
      <c r="E70" s="7" t="str">
        <f>"1993-04-03"</f>
        <v>1993-04-03</v>
      </c>
      <c r="F70" s="9"/>
      <c r="G70" s="7"/>
    </row>
    <row r="71" spans="1:7" ht="13.5">
      <c r="A71" s="7">
        <v>69</v>
      </c>
      <c r="B71" s="7" t="s">
        <v>15</v>
      </c>
      <c r="C71" s="7" t="str">
        <f>"陈永梅"</f>
        <v>陈永梅</v>
      </c>
      <c r="D71" s="7" t="str">
        <f t="shared" si="2"/>
        <v>女</v>
      </c>
      <c r="E71" s="7" t="str">
        <f>"1987-04-06"</f>
        <v>1987-04-06</v>
      </c>
      <c r="F71" s="9"/>
      <c r="G71" s="7"/>
    </row>
    <row r="72" spans="1:7" ht="13.5">
      <c r="A72" s="7">
        <v>70</v>
      </c>
      <c r="B72" s="7" t="s">
        <v>15</v>
      </c>
      <c r="C72" s="7" t="str">
        <f>"陈晓芳"</f>
        <v>陈晓芳</v>
      </c>
      <c r="D72" s="7" t="str">
        <f t="shared" si="2"/>
        <v>女</v>
      </c>
      <c r="E72" s="7" t="str">
        <f>"1993-05-13"</f>
        <v>1993-05-13</v>
      </c>
      <c r="F72" s="9"/>
      <c r="G72" s="7"/>
    </row>
    <row r="73" spans="1:7" ht="13.5">
      <c r="A73" s="7">
        <v>71</v>
      </c>
      <c r="B73" s="7" t="s">
        <v>15</v>
      </c>
      <c r="C73" s="7" t="str">
        <f>"颜炳楠"</f>
        <v>颜炳楠</v>
      </c>
      <c r="D73" s="7" t="str">
        <f t="shared" si="2"/>
        <v>女</v>
      </c>
      <c r="E73" s="7" t="str">
        <f>"1987-07-13"</f>
        <v>1987-07-13</v>
      </c>
      <c r="F73" s="9"/>
      <c r="G73" s="7"/>
    </row>
    <row r="74" spans="1:7" ht="13.5">
      <c r="A74" s="7">
        <v>72</v>
      </c>
      <c r="B74" s="7" t="s">
        <v>15</v>
      </c>
      <c r="C74" s="7" t="str">
        <f>"熊苏"</f>
        <v>熊苏</v>
      </c>
      <c r="D74" s="7" t="str">
        <f t="shared" si="2"/>
        <v>女</v>
      </c>
      <c r="E74" s="7" t="str">
        <f>"1988-12-20"</f>
        <v>1988-12-20</v>
      </c>
      <c r="F74" s="9"/>
      <c r="G74" s="7"/>
    </row>
    <row r="75" spans="1:7" ht="13.5">
      <c r="A75" s="7">
        <v>73</v>
      </c>
      <c r="B75" s="7" t="s">
        <v>15</v>
      </c>
      <c r="C75" s="7" t="str">
        <f>"吉金娟"</f>
        <v>吉金娟</v>
      </c>
      <c r="D75" s="7" t="str">
        <f t="shared" si="2"/>
        <v>女</v>
      </c>
      <c r="E75" s="7" t="str">
        <f>"1982-04-03"</f>
        <v>1982-04-03</v>
      </c>
      <c r="F75" s="9"/>
      <c r="G75" s="7"/>
    </row>
    <row r="76" spans="1:7" ht="13.5">
      <c r="A76" s="7">
        <v>74</v>
      </c>
      <c r="B76" s="7" t="s">
        <v>15</v>
      </c>
      <c r="C76" s="7" t="str">
        <f>"蔡娜"</f>
        <v>蔡娜</v>
      </c>
      <c r="D76" s="7" t="str">
        <f t="shared" si="2"/>
        <v>女</v>
      </c>
      <c r="E76" s="7" t="str">
        <f>"1989-11-26"</f>
        <v>1989-11-26</v>
      </c>
      <c r="F76" s="9"/>
      <c r="G76" s="7"/>
    </row>
    <row r="77" spans="1:7" ht="13.5">
      <c r="A77" s="7">
        <v>75</v>
      </c>
      <c r="B77" s="7" t="s">
        <v>15</v>
      </c>
      <c r="C77" s="7" t="str">
        <f>"罗妙珑"</f>
        <v>罗妙珑</v>
      </c>
      <c r="D77" s="7" t="str">
        <f t="shared" si="2"/>
        <v>女</v>
      </c>
      <c r="E77" s="7" t="str">
        <f>"1989-08-04"</f>
        <v>1989-08-04</v>
      </c>
      <c r="F77" s="9"/>
      <c r="G77" s="7"/>
    </row>
    <row r="78" spans="1:7" ht="13.5">
      <c r="A78" s="7">
        <v>76</v>
      </c>
      <c r="B78" s="7" t="s">
        <v>15</v>
      </c>
      <c r="C78" s="7" t="str">
        <f>"范平蝶"</f>
        <v>范平蝶</v>
      </c>
      <c r="D78" s="7" t="str">
        <f t="shared" si="2"/>
        <v>女</v>
      </c>
      <c r="E78" s="7" t="str">
        <f>"1989-06-14"</f>
        <v>1989-06-14</v>
      </c>
      <c r="F78" s="9"/>
      <c r="G78" s="7"/>
    </row>
    <row r="79" spans="1:7" ht="13.5">
      <c r="A79" s="7">
        <v>77</v>
      </c>
      <c r="B79" s="7" t="s">
        <v>15</v>
      </c>
      <c r="C79" s="7" t="str">
        <f>"林鸿昌"</f>
        <v>林鸿昌</v>
      </c>
      <c r="D79" s="7" t="str">
        <f>"男"</f>
        <v>男</v>
      </c>
      <c r="E79" s="7" t="str">
        <f>"1985-12-27"</f>
        <v>1985-12-27</v>
      </c>
      <c r="F79" s="9"/>
      <c r="G79" s="7"/>
    </row>
    <row r="80" spans="1:7" ht="13.5">
      <c r="A80" s="7">
        <v>78</v>
      </c>
      <c r="B80" s="7" t="s">
        <v>15</v>
      </c>
      <c r="C80" s="7" t="str">
        <f>"陈秋妃"</f>
        <v>陈秋妃</v>
      </c>
      <c r="D80" s="7" t="str">
        <f aca="true" t="shared" si="3" ref="D80:D94">"女"</f>
        <v>女</v>
      </c>
      <c r="E80" s="7" t="str">
        <f>"1990-11-09"</f>
        <v>1990-11-09</v>
      </c>
      <c r="F80" s="9"/>
      <c r="G80" s="7"/>
    </row>
    <row r="81" spans="1:7" ht="13.5">
      <c r="A81" s="7">
        <v>79</v>
      </c>
      <c r="B81" s="7" t="s">
        <v>15</v>
      </c>
      <c r="C81" s="7" t="str">
        <f>"陈志芳"</f>
        <v>陈志芳</v>
      </c>
      <c r="D81" s="7" t="str">
        <f t="shared" si="3"/>
        <v>女</v>
      </c>
      <c r="E81" s="7" t="str">
        <f>"1993-04-15"</f>
        <v>1993-04-15</v>
      </c>
      <c r="F81" s="9"/>
      <c r="G81" s="7"/>
    </row>
    <row r="82" spans="1:7" ht="13.5">
      <c r="A82" s="7">
        <v>80</v>
      </c>
      <c r="B82" s="7" t="s">
        <v>17</v>
      </c>
      <c r="C82" s="7" t="str">
        <f>"沈佳宁"</f>
        <v>沈佳宁</v>
      </c>
      <c r="D82" s="7" t="str">
        <f t="shared" si="3"/>
        <v>女</v>
      </c>
      <c r="E82" s="7" t="str">
        <f>"1996-02-10"</f>
        <v>1996-02-10</v>
      </c>
      <c r="F82" s="9"/>
      <c r="G82" s="7"/>
    </row>
    <row r="83" spans="1:7" ht="13.5">
      <c r="A83" s="7">
        <v>81</v>
      </c>
      <c r="B83" s="7" t="s">
        <v>17</v>
      </c>
      <c r="C83" s="7" t="str">
        <f>"羊秋雁"</f>
        <v>羊秋雁</v>
      </c>
      <c r="D83" s="7" t="str">
        <f t="shared" si="3"/>
        <v>女</v>
      </c>
      <c r="E83" s="7" t="str">
        <f>"1994-10-01"</f>
        <v>1994-10-01</v>
      </c>
      <c r="F83" s="9"/>
      <c r="G83" s="7"/>
    </row>
    <row r="84" spans="1:7" ht="13.5">
      <c r="A84" s="7">
        <v>82</v>
      </c>
      <c r="B84" s="7" t="s">
        <v>17</v>
      </c>
      <c r="C84" s="7" t="str">
        <f>"宋亚玲"</f>
        <v>宋亚玲</v>
      </c>
      <c r="D84" s="7" t="str">
        <f t="shared" si="3"/>
        <v>女</v>
      </c>
      <c r="E84" s="7" t="str">
        <f>"1985-03-06"</f>
        <v>1985-03-06</v>
      </c>
      <c r="F84" s="9"/>
      <c r="G84" s="7"/>
    </row>
    <row r="85" spans="1:7" ht="13.5">
      <c r="A85" s="7">
        <v>83</v>
      </c>
      <c r="B85" s="7" t="s">
        <v>17</v>
      </c>
      <c r="C85" s="7" t="str">
        <f>"杨天培"</f>
        <v>杨天培</v>
      </c>
      <c r="D85" s="7" t="str">
        <f t="shared" si="3"/>
        <v>女</v>
      </c>
      <c r="E85" s="7" t="str">
        <f>"1993-08-20"</f>
        <v>1993-08-20</v>
      </c>
      <c r="F85" s="9"/>
      <c r="G85" s="7"/>
    </row>
    <row r="86" spans="1:7" ht="13.5">
      <c r="A86" s="7">
        <v>84</v>
      </c>
      <c r="B86" s="7" t="s">
        <v>17</v>
      </c>
      <c r="C86" s="7" t="str">
        <f>"林琛"</f>
        <v>林琛</v>
      </c>
      <c r="D86" s="7" t="str">
        <f t="shared" si="3"/>
        <v>女</v>
      </c>
      <c r="E86" s="7" t="str">
        <f>"1991-05-14"</f>
        <v>1991-05-14</v>
      </c>
      <c r="F86" s="9"/>
      <c r="G86" s="7"/>
    </row>
    <row r="87" spans="1:7" ht="13.5">
      <c r="A87" s="7">
        <v>85</v>
      </c>
      <c r="B87" s="7" t="s">
        <v>17</v>
      </c>
      <c r="C87" s="7" t="str">
        <f>"华慧"</f>
        <v>华慧</v>
      </c>
      <c r="D87" s="7" t="str">
        <f t="shared" si="3"/>
        <v>女</v>
      </c>
      <c r="E87" s="7" t="str">
        <f>"1986-02-07"</f>
        <v>1986-02-07</v>
      </c>
      <c r="F87" s="9"/>
      <c r="G87" s="7"/>
    </row>
    <row r="88" spans="1:7" ht="13.5">
      <c r="A88" s="7">
        <v>86</v>
      </c>
      <c r="B88" s="7" t="s">
        <v>17</v>
      </c>
      <c r="C88" s="7" t="str">
        <f>"黎凤玲"</f>
        <v>黎凤玲</v>
      </c>
      <c r="D88" s="7" t="str">
        <f t="shared" si="3"/>
        <v>女</v>
      </c>
      <c r="E88" s="7" t="str">
        <f>"1995-03-18"</f>
        <v>1995-03-18</v>
      </c>
      <c r="F88" s="9"/>
      <c r="G88" s="7"/>
    </row>
    <row r="89" spans="1:7" ht="13.5">
      <c r="A89" s="7">
        <v>87</v>
      </c>
      <c r="B89" s="7" t="s">
        <v>17</v>
      </c>
      <c r="C89" s="7" t="str">
        <f>"邢慧萍"</f>
        <v>邢慧萍</v>
      </c>
      <c r="D89" s="7" t="str">
        <f t="shared" si="3"/>
        <v>女</v>
      </c>
      <c r="E89" s="7" t="str">
        <f>"1993-06-04"</f>
        <v>1993-06-04</v>
      </c>
      <c r="F89" s="9"/>
      <c r="G89" s="7"/>
    </row>
    <row r="90" spans="1:7" ht="13.5">
      <c r="A90" s="7">
        <v>88</v>
      </c>
      <c r="B90" s="7" t="s">
        <v>17</v>
      </c>
      <c r="C90" s="7" t="str">
        <f>"朱洁"</f>
        <v>朱洁</v>
      </c>
      <c r="D90" s="7" t="str">
        <f t="shared" si="3"/>
        <v>女</v>
      </c>
      <c r="E90" s="7" t="str">
        <f>"1985-10-24"</f>
        <v>1985-10-24</v>
      </c>
      <c r="F90" s="9"/>
      <c r="G90" s="7"/>
    </row>
    <row r="91" spans="1:7" ht="13.5">
      <c r="A91" s="7">
        <v>89</v>
      </c>
      <c r="B91" s="7" t="s">
        <v>17</v>
      </c>
      <c r="C91" s="7" t="str">
        <f>"林慧"</f>
        <v>林慧</v>
      </c>
      <c r="D91" s="7" t="str">
        <f t="shared" si="3"/>
        <v>女</v>
      </c>
      <c r="E91" s="7" t="str">
        <f>"1995-12-01"</f>
        <v>1995-12-01</v>
      </c>
      <c r="F91" s="9"/>
      <c r="G91" s="7"/>
    </row>
    <row r="92" spans="1:7" ht="13.5">
      <c r="A92" s="7">
        <v>90</v>
      </c>
      <c r="B92" s="7" t="s">
        <v>17</v>
      </c>
      <c r="C92" s="7" t="str">
        <f>"符连妍"</f>
        <v>符连妍</v>
      </c>
      <c r="D92" s="7" t="str">
        <f t="shared" si="3"/>
        <v>女</v>
      </c>
      <c r="E92" s="7" t="str">
        <f>"1995-05-12"</f>
        <v>1995-05-12</v>
      </c>
      <c r="F92" s="9"/>
      <c r="G92" s="7"/>
    </row>
    <row r="93" spans="1:7" ht="13.5">
      <c r="A93" s="7">
        <v>91</v>
      </c>
      <c r="B93" s="7" t="s">
        <v>17</v>
      </c>
      <c r="C93" s="7" t="str">
        <f>"吉文玲"</f>
        <v>吉文玲</v>
      </c>
      <c r="D93" s="7" t="str">
        <f t="shared" si="3"/>
        <v>女</v>
      </c>
      <c r="E93" s="7" t="str">
        <f>"1996-02-19"</f>
        <v>1996-02-19</v>
      </c>
      <c r="F93" s="9"/>
      <c r="G93" s="7"/>
    </row>
    <row r="94" spans="1:7" ht="13.5">
      <c r="A94" s="7">
        <v>92</v>
      </c>
      <c r="B94" s="7" t="s">
        <v>17</v>
      </c>
      <c r="C94" s="7" t="str">
        <f>"金雨"</f>
        <v>金雨</v>
      </c>
      <c r="D94" s="7" t="str">
        <f t="shared" si="3"/>
        <v>女</v>
      </c>
      <c r="E94" s="7" t="str">
        <f>"1992-10-01"</f>
        <v>1992-10-01</v>
      </c>
      <c r="F94" s="10"/>
      <c r="G94" s="7"/>
    </row>
  </sheetData>
  <sheetProtection/>
  <mergeCells count="3">
    <mergeCell ref="A1:G1"/>
    <mergeCell ref="F3:F62"/>
    <mergeCell ref="F63:F9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余生</cp:lastModifiedBy>
  <dcterms:created xsi:type="dcterms:W3CDTF">2022-04-21T09:24:36Z</dcterms:created>
  <dcterms:modified xsi:type="dcterms:W3CDTF">2022-05-11T09:00:09Z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040A76A8741A4DFDAB212143B3BCF13E</vt:lpwstr>
  </property>
  <property fmtid="{D5CDD505-2E9C-101B-9397-08002B2CF9AE}" pid="4" name="KSOProductBuildV">
    <vt:lpwstr>2052-11.1.0.11691</vt:lpwstr>
  </property>
  <property fmtid="{D5CDD505-2E9C-101B-9397-08002B2CF9AE}" pid="5" name="commonda">
    <vt:lpwstr>eyJoZGlkIjoiMmUzZDllYzk2NzFkZGQzM2EzZjlhMGQxMjJkZTYzNmUifQ==</vt:lpwstr>
  </property>
</Properties>
</file>